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alkulátorok\HONLAPRA 2022\"/>
    </mc:Choice>
  </mc:AlternateContent>
  <xr:revisionPtr revIDLastSave="0" documentId="13_ncr:1_{7FD0E6EF-2C4A-4237-9C4C-2958BBBC405C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Megbízás" sheetId="2" r:id="rId1"/>
  </sheets>
  <definedNames>
    <definedName name="_xlnm.Print_Area" localSheetId="0">Megbízás!$A$1:$I$20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2" l="1"/>
  <c r="D19" i="2" s="1"/>
  <c r="H13" i="2" l="1"/>
  <c r="H18" i="2" s="1"/>
  <c r="H19" i="2" s="1"/>
  <c r="D15" i="2"/>
  <c r="H16" i="2" l="1"/>
  <c r="D7" i="2"/>
  <c r="D11" i="2" s="1"/>
  <c r="D16" i="2" l="1"/>
  <c r="D12" i="2" s="1"/>
  <c r="H15" i="2" l="1"/>
</calcChain>
</file>

<file path=xl/sharedStrings.xml><?xml version="1.0" encoding="utf-8"?>
<sst xmlns="http://schemas.openxmlformats.org/spreadsheetml/2006/main" count="29" uniqueCount="20">
  <si>
    <t>Nettó</t>
  </si>
  <si>
    <t>Bruttó</t>
  </si>
  <si>
    <t>Teljes költség:</t>
  </si>
  <si>
    <t>TB járulék</t>
  </si>
  <si>
    <t>Nyugdíjas:</t>
  </si>
  <si>
    <t>KIVA hatálya alá tartozik:</t>
  </si>
  <si>
    <t>Megbízottra vonatkozó beállítások</t>
  </si>
  <si>
    <t>Megbízóra vonatkozó beállítások</t>
  </si>
  <si>
    <t>Megbízás kezdete:</t>
  </si>
  <si>
    <t>Megbízás vége:</t>
  </si>
  <si>
    <t>Ledolgozott naptári napok:</t>
  </si>
  <si>
    <t>Figyelembevett kötség:</t>
  </si>
  <si>
    <t>Külföldön biztosított személy (A1 igazolással):</t>
  </si>
  <si>
    <t>SZJA</t>
  </si>
  <si>
    <t>Szochó / KIVA</t>
  </si>
  <si>
    <t>`</t>
  </si>
  <si>
    <t>jövedelem eléri a minimálbér 30 %-át</t>
  </si>
  <si>
    <r>
      <t xml:space="preserve">Munkavállalói adó, járulék 
</t>
    </r>
    <r>
      <rPr>
        <i/>
        <sz val="9"/>
        <rFont val="Calibri"/>
        <family val="2"/>
        <charset val="238"/>
        <scheme val="minor"/>
      </rPr>
      <t>(bruttó bérből levont)</t>
    </r>
  </si>
  <si>
    <r>
      <t xml:space="preserve">Munkaadói járulék 
</t>
    </r>
    <r>
      <rPr>
        <i/>
        <sz val="9"/>
        <rFont val="Calibri"/>
        <family val="2"/>
        <charset val="238"/>
        <scheme val="minor"/>
      </rPr>
      <t>(bruttó béren felül fizetendő)</t>
    </r>
  </si>
  <si>
    <t xml:space="preserve">         Megbízási díj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</si>
</sst>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2" tint="-0.499984740745262"/>
      </left>
      <right style="double">
        <color theme="2" tint="-0.499984740745262"/>
      </right>
      <top style="double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double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double">
        <color theme="2" tint="-0.499984740745262"/>
      </right>
      <top style="thin">
        <color theme="2" tint="-0.499984740745262"/>
      </top>
      <bottom style="double">
        <color theme="2" tint="-0.499984740745262"/>
      </bottom>
      <diagonal/>
    </border>
    <border>
      <left style="double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double">
        <color theme="2" tint="-0.499984740745262"/>
      </left>
      <right/>
      <top style="thin">
        <color theme="2" tint="-0.499984740745262"/>
      </top>
      <bottom style="double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double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double">
        <color theme="2" tint="-0.499984740745262"/>
      </left>
      <right/>
      <top style="double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dashed">
        <color theme="2" tint="-0.499984740745262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 style="double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 style="dashed">
        <color theme="2" tint="-0.499984740745262"/>
      </top>
      <bottom/>
      <diagonal/>
    </border>
    <border>
      <left style="thin">
        <color theme="2" tint="-0.499984740745262"/>
      </left>
      <right style="double">
        <color theme="2" tint="-0.499984740745262"/>
      </right>
      <top style="thin">
        <color theme="2" tint="-0.499984740745262"/>
      </top>
      <bottom/>
      <diagonal/>
    </border>
    <border>
      <left style="double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double">
        <color theme="2" tint="-0.499984740745262"/>
      </right>
      <top/>
      <bottom style="thin">
        <color theme="2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uble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2" tint="-0.499984740745262"/>
      </left>
      <right style="double">
        <color theme="0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double">
        <color theme="2" tint="-0.499984740745262"/>
      </left>
      <right style="thin">
        <color theme="2" tint="-0.499984740745262"/>
      </right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Protection="1"/>
    <xf numFmtId="0" fontId="0" fillId="0" borderId="0" xfId="0" applyFont="1" applyProtection="1"/>
    <xf numFmtId="9" fontId="0" fillId="0" borderId="0" xfId="0" applyNumberFormat="1" applyFont="1" applyProtection="1"/>
    <xf numFmtId="164" fontId="0" fillId="0" borderId="0" xfId="0" applyNumberFormat="1" applyFont="1" applyProtection="1"/>
    <xf numFmtId="0" fontId="1" fillId="0" borderId="0" xfId="0" applyFont="1" applyProtection="1"/>
    <xf numFmtId="0" fontId="0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7" fillId="4" borderId="11" xfId="0" applyFont="1" applyFill="1" applyBorder="1" applyAlignment="1" applyProtection="1">
      <alignment horizontal="left" vertical="center"/>
    </xf>
    <xf numFmtId="0" fontId="7" fillId="4" borderId="14" xfId="0" applyFont="1" applyFill="1" applyBorder="1" applyAlignment="1" applyProtection="1">
      <alignment horizontal="left" vertical="center"/>
    </xf>
    <xf numFmtId="0" fontId="7" fillId="4" borderId="12" xfId="0" applyFont="1" applyFill="1" applyBorder="1" applyAlignment="1" applyProtection="1">
      <alignment horizontal="left" vertical="center"/>
    </xf>
    <xf numFmtId="0" fontId="5" fillId="4" borderId="7" xfId="0" applyFont="1" applyFill="1" applyBorder="1" applyAlignment="1" applyProtection="1">
      <alignment vertical="center" wrapText="1"/>
    </xf>
    <xf numFmtId="0" fontId="5" fillId="4" borderId="8" xfId="0" applyFont="1" applyFill="1" applyBorder="1" applyAlignment="1" applyProtection="1">
      <alignment vertical="center" wrapText="1"/>
    </xf>
    <xf numFmtId="14" fontId="6" fillId="3" borderId="18" xfId="0" applyNumberFormat="1" applyFont="1" applyFill="1" applyBorder="1" applyAlignment="1" applyProtection="1">
      <alignment horizontal="center" vertical="center"/>
      <protection locked="0"/>
    </xf>
    <xf numFmtId="14" fontId="6" fillId="3" borderId="20" xfId="0" applyNumberFormat="1" applyFont="1" applyFill="1" applyBorder="1" applyAlignment="1" applyProtection="1">
      <alignment horizontal="center" vertical="center"/>
      <protection locked="0"/>
    </xf>
    <xf numFmtId="1" fontId="6" fillId="0" borderId="20" xfId="0" applyNumberFormat="1" applyFont="1" applyFill="1" applyBorder="1" applyAlignment="1" applyProtection="1">
      <alignment horizontal="center" vertical="center"/>
    </xf>
    <xf numFmtId="9" fontId="6" fillId="3" borderId="19" xfId="0" applyNumberFormat="1" applyFont="1" applyFill="1" applyBorder="1" applyAlignment="1" applyProtection="1">
      <alignment horizontal="center" vertical="center"/>
      <protection locked="0"/>
    </xf>
    <xf numFmtId="164" fontId="6" fillId="0" borderId="2" xfId="0" applyNumberFormat="1" applyFont="1" applyFill="1" applyBorder="1" applyAlignment="1" applyProtection="1">
      <alignment vertical="center"/>
    </xf>
    <xf numFmtId="164" fontId="6" fillId="0" borderId="17" xfId="0" applyNumberFormat="1" applyFont="1" applyFill="1" applyBorder="1" applyAlignment="1" applyProtection="1">
      <alignment horizontal="center" vertical="center"/>
    </xf>
    <xf numFmtId="164" fontId="6" fillId="3" borderId="3" xfId="0" applyNumberFormat="1" applyFont="1" applyFill="1" applyBorder="1" applyAlignment="1" applyProtection="1">
      <alignment horizontal="center" vertical="center"/>
      <protection locked="0"/>
    </xf>
    <xf numFmtId="164" fontId="6" fillId="0" borderId="2" xfId="0" applyNumberFormat="1" applyFont="1" applyFill="1" applyBorder="1" applyAlignment="1" applyProtection="1">
      <alignment horizontal="center" vertical="center"/>
    </xf>
    <xf numFmtId="164" fontId="6" fillId="0" borderId="15" xfId="0" applyNumberFormat="1" applyFont="1" applyFill="1" applyBorder="1" applyAlignment="1" applyProtection="1">
      <alignment horizontal="center" vertical="center"/>
    </xf>
    <xf numFmtId="3" fontId="6" fillId="0" borderId="3" xfId="0" applyNumberFormat="1" applyFont="1" applyBorder="1" applyProtection="1"/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164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Protection="1"/>
    <xf numFmtId="164" fontId="6" fillId="3" borderId="18" xfId="0" applyNumberFormat="1" applyFont="1" applyFill="1" applyBorder="1" applyAlignment="1" applyProtection="1">
      <alignment horizontal="center" vertical="center"/>
      <protection locked="0"/>
    </xf>
    <xf numFmtId="164" fontId="6" fillId="3" borderId="19" xfId="0" applyNumberFormat="1" applyFont="1" applyFill="1" applyBorder="1" applyAlignment="1" applyProtection="1">
      <alignment horizontal="center" vertical="center"/>
      <protection locked="0"/>
    </xf>
    <xf numFmtId="3" fontId="6" fillId="0" borderId="4" xfId="0" applyNumberFormat="1" applyFont="1" applyBorder="1" applyProtection="1"/>
    <xf numFmtId="164" fontId="6" fillId="5" borderId="23" xfId="0" applyNumberFormat="1" applyFont="1" applyFill="1" applyBorder="1" applyAlignment="1" applyProtection="1">
      <alignment horizontal="center" vertical="center" shrinkToFit="1"/>
    </xf>
    <xf numFmtId="164" fontId="6" fillId="5" borderId="22" xfId="0" applyNumberFormat="1" applyFont="1" applyFill="1" applyBorder="1" applyAlignment="1" applyProtection="1">
      <alignment horizontal="center" vertical="center" shrinkToFit="1"/>
    </xf>
    <xf numFmtId="0" fontId="9" fillId="4" borderId="16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164" fontId="6" fillId="3" borderId="25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/>
    </xf>
    <xf numFmtId="0" fontId="4" fillId="4" borderId="10" xfId="0" applyFont="1" applyFill="1" applyBorder="1" applyAlignment="1" applyProtection="1">
      <alignment horizontal="center" vertical="center" wrapText="1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9" fillId="0" borderId="0" xfId="0" applyFont="1" applyAlignment="1" applyProtection="1">
      <alignment horizontal="left"/>
    </xf>
    <xf numFmtId="0" fontId="0" fillId="2" borderId="5" xfId="0" applyFont="1" applyFill="1" applyBorder="1" applyAlignment="1" applyProtection="1">
      <alignment horizontal="center"/>
    </xf>
    <xf numFmtId="0" fontId="0" fillId="2" borderId="9" xfId="0" applyFont="1" applyFill="1" applyBorder="1" applyAlignment="1" applyProtection="1">
      <alignment horizont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 applyProtection="1">
      <alignment horizontal="center"/>
    </xf>
  </cellXfs>
  <cellStyles count="1">
    <cellStyle name="Normál" xfId="0" builtinId="0"/>
  </cellStyles>
  <dxfs count="2">
    <dxf>
      <font>
        <color theme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69851</xdr:colOff>
      <xdr:row>1</xdr:row>
      <xdr:rowOff>107950</xdr:rowOff>
    </xdr:from>
    <xdr:to>
      <xdr:col>5</xdr:col>
      <xdr:colOff>209551</xdr:colOff>
      <xdr:row>2</xdr:row>
      <xdr:rowOff>12700</xdr:rowOff>
    </xdr:to>
    <xdr:grpSp>
      <xdr:nvGrpSpPr>
        <xdr:cNvPr id="5" name="Csoportba foglalás 1">
          <a:extLst>
            <a:ext uri="{FF2B5EF4-FFF2-40B4-BE49-F238E27FC236}">
              <a16:creationId xmlns:a16="http://schemas.microsoft.com/office/drawing/2014/main" id="{DB6E2F5F-82C0-4171-B881-DE3308858F5C}"/>
            </a:ext>
          </a:extLst>
        </xdr:cNvPr>
        <xdr:cNvGrpSpPr>
          <a:grpSpLocks/>
        </xdr:cNvGrpSpPr>
      </xdr:nvGrpSpPr>
      <xdr:grpSpPr bwMode="auto">
        <a:xfrm>
          <a:off x="190501" y="190500"/>
          <a:ext cx="3740150" cy="101600"/>
          <a:chOff x="1590676" y="638175"/>
          <a:chExt cx="4578991" cy="0"/>
        </a:xfrm>
      </xdr:grpSpPr>
      <xdr:cxnSp macro="">
        <xdr:nvCxnSpPr>
          <xdr:cNvPr id="6" name="Egyenes összekötő 5">
            <a:extLst>
              <a:ext uri="{FF2B5EF4-FFF2-40B4-BE49-F238E27FC236}">
                <a16:creationId xmlns:a16="http://schemas.microsoft.com/office/drawing/2014/main" id="{F610ECB5-C454-4E7E-ACC6-E29EEB5D0A0E}"/>
              </a:ext>
            </a:extLst>
          </xdr:cNvPr>
          <xdr:cNvCxnSpPr/>
        </xdr:nvCxnSpPr>
        <xdr:spPr bwMode="auto">
          <a:xfrm>
            <a:off x="1601763" y="638175"/>
            <a:ext cx="3991372" cy="0"/>
          </a:xfrm>
          <a:prstGeom prst="line">
            <a:avLst/>
          </a:prstGeom>
          <a:ln w="165100" cap="rnd" cmpd="sng">
            <a:solidFill>
              <a:schemeClr val="accent5">
                <a:lumMod val="40000"/>
                <a:lumOff val="60000"/>
                <a:alpha val="29000"/>
              </a:schemeClr>
            </a:solidFill>
            <a:round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Egyenes összekötő 6">
            <a:extLst>
              <a:ext uri="{FF2B5EF4-FFF2-40B4-BE49-F238E27FC236}">
                <a16:creationId xmlns:a16="http://schemas.microsoft.com/office/drawing/2014/main" id="{10F8A53D-B3F9-4A9C-8403-4602F33B24CF}"/>
              </a:ext>
            </a:extLst>
          </xdr:cNvPr>
          <xdr:cNvCxnSpPr/>
        </xdr:nvCxnSpPr>
        <xdr:spPr bwMode="auto">
          <a:xfrm flipH="1">
            <a:off x="1590676" y="638175"/>
            <a:ext cx="0" cy="0"/>
          </a:xfrm>
          <a:prstGeom prst="line">
            <a:avLst/>
          </a:prstGeom>
          <a:ln w="165100" cap="rnd" cmpd="sng">
            <a:solidFill>
              <a:schemeClr val="accent5">
                <a:lumMod val="40000"/>
                <a:lumOff val="60000"/>
                <a:alpha val="99000"/>
              </a:schemeClr>
            </a:solidFill>
            <a:round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N21"/>
  <sheetViews>
    <sheetView showGridLines="0" tabSelected="1" zoomScale="120" zoomScaleNormal="120" workbookViewId="0">
      <selection activeCell="H3" sqref="H3"/>
    </sheetView>
  </sheetViews>
  <sheetFormatPr defaultColWidth="0" defaultRowHeight="14.4" zeroHeight="1" x14ac:dyDescent="0.3"/>
  <cols>
    <col min="1" max="1" width="1.77734375" style="2" customWidth="1"/>
    <col min="2" max="2" width="20.5546875" style="2" customWidth="1"/>
    <col min="3" max="3" width="15.33203125" style="2" customWidth="1"/>
    <col min="4" max="4" width="12.109375" style="2" customWidth="1"/>
    <col min="5" max="5" width="4.44140625" style="2" customWidth="1"/>
    <col min="6" max="6" width="20.5546875" style="2" customWidth="1"/>
    <col min="7" max="7" width="15.33203125" style="2" customWidth="1"/>
    <col min="8" max="8" width="12.109375" style="2" customWidth="1"/>
    <col min="9" max="9" width="1.77734375" style="2" customWidth="1"/>
    <col min="10" max="11" width="8.88671875" style="2" hidden="1" customWidth="1"/>
    <col min="12" max="12" width="11.109375" style="2" hidden="1" customWidth="1"/>
    <col min="13" max="13" width="8.88671875" style="2" hidden="1" customWidth="1"/>
    <col min="14" max="14" width="12" style="2" hidden="1" customWidth="1"/>
    <col min="15" max="16384" width="8.88671875" style="2" hidden="1"/>
  </cols>
  <sheetData>
    <row r="1" spans="1:14" ht="6.6" customHeight="1" x14ac:dyDescent="0.3">
      <c r="A1" s="1"/>
      <c r="C1" s="1"/>
      <c r="D1" s="1"/>
      <c r="E1" s="1"/>
      <c r="F1" s="1"/>
      <c r="G1" s="1"/>
      <c r="H1" s="1"/>
      <c r="I1" s="1"/>
      <c r="J1" s="1"/>
      <c r="K1" s="1"/>
    </row>
    <row r="2" spans="1:14" ht="15.6" customHeight="1" thickBot="1" x14ac:dyDescent="0.35">
      <c r="A2" s="1"/>
      <c r="B2" s="35" t="s">
        <v>19</v>
      </c>
      <c r="C2" s="35"/>
      <c r="D2" s="35"/>
      <c r="E2" s="1"/>
      <c r="F2" s="42" t="s">
        <v>6</v>
      </c>
      <c r="G2" s="42"/>
      <c r="H2" s="42"/>
      <c r="I2" s="1"/>
      <c r="J2" s="1"/>
      <c r="K2" s="1"/>
    </row>
    <row r="3" spans="1:14" ht="15.6" customHeight="1" thickTop="1" x14ac:dyDescent="0.3">
      <c r="A3" s="1"/>
      <c r="B3" s="1"/>
      <c r="C3" s="1"/>
      <c r="D3" s="1"/>
      <c r="E3" s="1"/>
      <c r="F3" s="40" t="s">
        <v>4</v>
      </c>
      <c r="G3" s="41"/>
      <c r="H3" s="26" t="b">
        <v>0</v>
      </c>
      <c r="I3" s="1"/>
      <c r="J3" s="1"/>
      <c r="K3" s="1"/>
    </row>
    <row r="4" spans="1:14" ht="15.6" customHeight="1" thickBot="1" x14ac:dyDescent="0.35">
      <c r="A4" s="1"/>
      <c r="F4" s="40" t="s">
        <v>12</v>
      </c>
      <c r="G4" s="41"/>
      <c r="H4" s="27" t="b">
        <v>0</v>
      </c>
    </row>
    <row r="5" spans="1:14" ht="15.6" customHeight="1" thickTop="1" x14ac:dyDescent="0.3">
      <c r="A5" s="1"/>
      <c r="C5" s="7" t="s">
        <v>8</v>
      </c>
      <c r="D5" s="13">
        <v>44867</v>
      </c>
      <c r="F5" s="6"/>
      <c r="G5" s="6"/>
      <c r="H5" s="6"/>
    </row>
    <row r="6" spans="1:14" ht="15.6" customHeight="1" thickBot="1" x14ac:dyDescent="0.35">
      <c r="A6" s="1"/>
      <c r="C6" s="7" t="s">
        <v>9</v>
      </c>
      <c r="D6" s="14">
        <v>44925</v>
      </c>
      <c r="F6" s="42" t="s">
        <v>7</v>
      </c>
      <c r="G6" s="42"/>
      <c r="H6" s="42"/>
    </row>
    <row r="7" spans="1:14" ht="15.6" customHeight="1" thickTop="1" thickBot="1" x14ac:dyDescent="0.35">
      <c r="A7" s="1"/>
      <c r="C7" s="7" t="s">
        <v>10</v>
      </c>
      <c r="D7" s="15">
        <f>D6-D5+1</f>
        <v>59</v>
      </c>
      <c r="F7" s="40" t="s">
        <v>5</v>
      </c>
      <c r="G7" s="41"/>
      <c r="H7" s="34" t="b">
        <v>0</v>
      </c>
    </row>
    <row r="8" spans="1:14" ht="15.6" customHeight="1" thickTop="1" thickBot="1" x14ac:dyDescent="0.35">
      <c r="A8" s="1"/>
      <c r="C8" s="7" t="s">
        <v>11</v>
      </c>
      <c r="D8" s="16">
        <v>0.1</v>
      </c>
      <c r="F8" s="32"/>
      <c r="G8" s="33"/>
      <c r="H8" s="33"/>
    </row>
    <row r="9" spans="1:14" ht="15" thickTop="1" x14ac:dyDescent="0.3">
      <c r="A9" s="1"/>
      <c r="C9" s="3"/>
      <c r="D9" s="3"/>
      <c r="E9" s="1"/>
      <c r="F9" s="1"/>
      <c r="G9" s="1"/>
    </row>
    <row r="10" spans="1:14" ht="15.6" thickTop="1" thickBot="1" x14ac:dyDescent="0.35"/>
    <row r="11" spans="1:14" ht="16.8" customHeight="1" thickTop="1" x14ac:dyDescent="0.3">
      <c r="B11" s="36" t="s">
        <v>16</v>
      </c>
      <c r="C11" s="37"/>
      <c r="D11" s="17" t="b">
        <f>D13*(1-D8)/D7&gt;=200000/30*0.3</f>
        <v>1</v>
      </c>
      <c r="F11" s="36" t="s">
        <v>16</v>
      </c>
      <c r="G11" s="37"/>
      <c r="H11" s="23" t="b">
        <v>1</v>
      </c>
      <c r="J11" s="4"/>
    </row>
    <row r="12" spans="1:14" ht="16.8" customHeight="1" x14ac:dyDescent="0.3">
      <c r="B12" s="38" t="s">
        <v>0</v>
      </c>
      <c r="C12" s="39"/>
      <c r="D12" s="29">
        <f>D13-D15-D16</f>
        <v>139700</v>
      </c>
      <c r="F12" s="38" t="s">
        <v>0</v>
      </c>
      <c r="G12" s="39"/>
      <c r="H12" s="24">
        <v>173000</v>
      </c>
    </row>
    <row r="13" spans="1:14" ht="16.8" customHeight="1" x14ac:dyDescent="0.3">
      <c r="B13" s="38" t="s">
        <v>1</v>
      </c>
      <c r="C13" s="39"/>
      <c r="D13" s="19">
        <v>200000</v>
      </c>
      <c r="F13" s="38" t="s">
        <v>1</v>
      </c>
      <c r="G13" s="39"/>
      <c r="H13" s="29">
        <f>ROUND(H12/IF(OR(H3,H4,NOT(H11)),1-(1-D8)*0.15,1-(1-D8)*(0.15+0.185)),0)</f>
        <v>247674</v>
      </c>
    </row>
    <row r="14" spans="1:14" ht="4.2" customHeight="1" thickBot="1" x14ac:dyDescent="0.35">
      <c r="B14" s="43"/>
      <c r="C14" s="44"/>
      <c r="D14" s="28"/>
      <c r="F14" s="43"/>
      <c r="G14" s="44"/>
      <c r="H14" s="28"/>
    </row>
    <row r="15" spans="1:14" ht="27" customHeight="1" thickTop="1" x14ac:dyDescent="0.3">
      <c r="B15" s="45" t="s">
        <v>17</v>
      </c>
      <c r="C15" s="8" t="s">
        <v>13</v>
      </c>
      <c r="D15" s="20">
        <f>ROUND(D13*(1-$D$8)*0.15,0)</f>
        <v>27000</v>
      </c>
      <c r="F15" s="45" t="s">
        <v>17</v>
      </c>
      <c r="G15" s="8" t="s">
        <v>13</v>
      </c>
      <c r="H15" s="20">
        <f>ROUND(H13*(1-$D$8)*0.15,0)</f>
        <v>33436</v>
      </c>
      <c r="L15" s="4"/>
      <c r="N15" s="2" t="s">
        <v>15</v>
      </c>
    </row>
    <row r="16" spans="1:14" ht="27" customHeight="1" x14ac:dyDescent="0.3">
      <c r="B16" s="46"/>
      <c r="C16" s="9" t="s">
        <v>3</v>
      </c>
      <c r="D16" s="21">
        <f>IF(OR($H$3,$H$4,NOT(D11)),0,ROUND(D13*(1-$D$8)*0.185,0))</f>
        <v>33300</v>
      </c>
      <c r="F16" s="46"/>
      <c r="G16" s="9" t="s">
        <v>3</v>
      </c>
      <c r="H16" s="21">
        <f>IF(OR($H$3,$H$4,NOT(H11)),0,ROUND(H13*(1-$D$8)*0.185,0))</f>
        <v>41238</v>
      </c>
      <c r="L16" s="4"/>
    </row>
    <row r="17" spans="2:13" ht="4.2" customHeight="1" x14ac:dyDescent="0.3">
      <c r="B17" s="43"/>
      <c r="C17" s="47"/>
      <c r="D17" s="22"/>
      <c r="F17" s="43"/>
      <c r="G17" s="47"/>
      <c r="H17" s="25"/>
    </row>
    <row r="18" spans="2:13" ht="27" customHeight="1" x14ac:dyDescent="0.3">
      <c r="B18" s="31" t="s">
        <v>18</v>
      </c>
      <c r="C18" s="10" t="s">
        <v>14</v>
      </c>
      <c r="D18" s="18">
        <f>IF(OR($H$4,$H$3),0,D13*(1-$D$8)*IF($H$7,0.1,0.13))</f>
        <v>23400</v>
      </c>
      <c r="F18" s="31" t="s">
        <v>18</v>
      </c>
      <c r="G18" s="10" t="s">
        <v>14</v>
      </c>
      <c r="H18" s="18">
        <f>IF(OR($H$4,$H$3),0,H13*(1-$D$8)*IF($H$7,0.1,0.13))</f>
        <v>28977.858</v>
      </c>
      <c r="M18" s="4"/>
    </row>
    <row r="19" spans="2:13" ht="21.6" customHeight="1" thickBot="1" x14ac:dyDescent="0.35">
      <c r="B19" s="11" t="s">
        <v>2</v>
      </c>
      <c r="C19" s="12"/>
      <c r="D19" s="30">
        <f>D13+D18</f>
        <v>223400</v>
      </c>
      <c r="E19" s="5"/>
      <c r="F19" s="11" t="s">
        <v>2</v>
      </c>
      <c r="G19" s="12"/>
      <c r="H19" s="30">
        <f>H13+H18</f>
        <v>276651.85800000001</v>
      </c>
    </row>
    <row r="20" spans="2:13" ht="15" thickTop="1" x14ac:dyDescent="0.3"/>
    <row r="21" spans="2:13" hidden="1" x14ac:dyDescent="0.3">
      <c r="I21" s="5"/>
      <c r="J21" s="5"/>
    </row>
  </sheetData>
  <sheetProtection algorithmName="SHA-512" hashValue="mnv2o8bVbexedibh1ORisjd0eDEUsSAjPpajQRW5bwa8XQqLUjgSJp0RMaRZqAHPV+la/sSquQBXW3JKS807/g==" saltValue="Jw6KFxpXeEyjD7PRB8VG/Q==" spinCount="100000" sheet="1" objects="1" scenarios="1" selectLockedCells="1"/>
  <mergeCells count="18">
    <mergeCell ref="B14:C14"/>
    <mergeCell ref="F14:G14"/>
    <mergeCell ref="F15:F16"/>
    <mergeCell ref="F17:G17"/>
    <mergeCell ref="B15:B16"/>
    <mergeCell ref="B17:C17"/>
    <mergeCell ref="B2:D2"/>
    <mergeCell ref="F11:G11"/>
    <mergeCell ref="F12:G12"/>
    <mergeCell ref="F13:G13"/>
    <mergeCell ref="B11:C11"/>
    <mergeCell ref="B12:C12"/>
    <mergeCell ref="B13:C13"/>
    <mergeCell ref="F7:G7"/>
    <mergeCell ref="F6:H6"/>
    <mergeCell ref="F2:H2"/>
    <mergeCell ref="F4:G4"/>
    <mergeCell ref="F3:G3"/>
  </mergeCells>
  <conditionalFormatting sqref="H11">
    <cfRule type="top10" dxfId="1" priority="3" percent="1" rank="10"/>
  </conditionalFormatting>
  <conditionalFormatting sqref="F8:H8">
    <cfRule type="expression" dxfId="0" priority="2">
      <formula>$H$7</formula>
    </cfRule>
  </conditionalFormatting>
  <dataValidations count="2">
    <dataValidation type="list" allowBlank="1" showInputMessage="1" showErrorMessage="1" sqref="H3:H4 H11 H7" xr:uid="{88A9D548-9E7E-4A33-BA36-34BE94E55A24}">
      <formula1>"IGAZ, HAMIS"</formula1>
    </dataValidation>
    <dataValidation type="decimal" operator="lessThanOrEqual" allowBlank="1" showInputMessage="1" showErrorMessage="1" error="Nem adhat meg 50%-nál nagyobb mérétkű kötséghányadot!" sqref="D8" xr:uid="{42BAB17F-1036-4A37-B945-37946548B192}">
      <formula1>0.5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Megbízás</vt:lpstr>
      <vt:lpstr>Megbízás!Nyomtatási_terület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Beradmin</dc:creator>
  <cp:lastModifiedBy>Nagy Katalin</cp:lastModifiedBy>
  <cp:lastPrinted>2021-12-30T15:42:01Z</cp:lastPrinted>
  <dcterms:created xsi:type="dcterms:W3CDTF">2017-01-09T11:16:47Z</dcterms:created>
  <dcterms:modified xsi:type="dcterms:W3CDTF">2022-01-03T09:38:25Z</dcterms:modified>
</cp:coreProperties>
</file>